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8758BE02-7603-4B6D-ABDA-F4229A3B7A95}" xr6:coauthVersionLast="47" xr6:coauthVersionMax="47" xr10:uidLastSave="{00000000-0000-0000-0000-000000000000}"/>
  <bookViews>
    <workbookView xWindow="-104" yWindow="-104" windowWidth="22326" windowHeight="11947" xr2:uid="{A610BE64-1255-4F82-AA7B-7A6337A0F21F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9" l="1"/>
  <c r="C9" i="9"/>
  <c r="H7" i="9"/>
  <c r="H6" i="9"/>
  <c r="G5" i="9"/>
  <c r="H11" i="9" s="1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G53" i="8"/>
  <c r="F51" i="8"/>
  <c r="C48" i="8"/>
  <c r="F47" i="8"/>
  <c r="C47" i="8"/>
  <c r="F45" i="8"/>
  <c r="F43" i="8"/>
  <c r="F39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F48" i="8" s="1"/>
  <c r="H19" i="8"/>
  <c r="E17" i="8"/>
  <c r="H15" i="8"/>
  <c r="F46" i="8" s="1"/>
  <c r="H14" i="8"/>
  <c r="C14" i="8"/>
  <c r="I13" i="8"/>
  <c r="H12" i="8"/>
  <c r="F44" i="8" s="1"/>
  <c r="H11" i="8"/>
  <c r="H10" i="8"/>
  <c r="F42" i="8" s="1"/>
  <c r="H9" i="8"/>
  <c r="F41" i="8" s="1"/>
  <c r="H8" i="8"/>
  <c r="F40" i="8" s="1"/>
  <c r="H7" i="8"/>
  <c r="E5" i="8"/>
  <c r="H132" i="7"/>
  <c r="E123" i="7"/>
  <c r="G119" i="7"/>
  <c r="G118" i="7"/>
  <c r="H117" i="7"/>
  <c r="H113" i="7"/>
  <c r="H106" i="7"/>
  <c r="H100" i="7"/>
  <c r="H95" i="7"/>
  <c r="H97" i="7" s="1"/>
  <c r="H102" i="7" s="1"/>
  <c r="H92" i="7"/>
  <c r="G91" i="7"/>
  <c r="G90" i="7"/>
  <c r="G86" i="7"/>
  <c r="H85" i="7"/>
  <c r="G79" i="7"/>
  <c r="G77" i="7"/>
  <c r="G75" i="7"/>
  <c r="H74" i="7"/>
  <c r="H66" i="7"/>
  <c r="H61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2" i="6"/>
  <c r="E123" i="6"/>
  <c r="E122" i="6"/>
  <c r="F122" i="6" s="1"/>
  <c r="G119" i="6"/>
  <c r="G118" i="6"/>
  <c r="H117" i="6"/>
  <c r="H113" i="6"/>
  <c r="H106" i="6"/>
  <c r="H100" i="6"/>
  <c r="H97" i="6"/>
  <c r="H102" i="6" s="1"/>
  <c r="H95" i="6"/>
  <c r="H92" i="6"/>
  <c r="G91" i="6"/>
  <c r="G89" i="6"/>
  <c r="H85" i="6"/>
  <c r="G79" i="6"/>
  <c r="G78" i="6"/>
  <c r="G77" i="6"/>
  <c r="H74" i="6"/>
  <c r="H66" i="6"/>
  <c r="H56" i="6"/>
  <c r="H53" i="6"/>
  <c r="F45" i="6"/>
  <c r="C45" i="6"/>
  <c r="G45" i="6" s="1"/>
  <c r="H42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G120" i="5"/>
  <c r="G119" i="5"/>
  <c r="H118" i="5"/>
  <c r="H114" i="5"/>
  <c r="H107" i="5"/>
  <c r="H101" i="5"/>
  <c r="H98" i="5"/>
  <c r="H103" i="5" s="1"/>
  <c r="H96" i="5"/>
  <c r="G92" i="5"/>
  <c r="G89" i="5"/>
  <c r="G87" i="5"/>
  <c r="H86" i="5"/>
  <c r="G80" i="5"/>
  <c r="G79" i="5"/>
  <c r="G78" i="5"/>
  <c r="H75" i="5"/>
  <c r="H67" i="5"/>
  <c r="H63" i="5"/>
  <c r="H62" i="5"/>
  <c r="H56" i="5"/>
  <c r="H55" i="5"/>
  <c r="H53" i="5"/>
  <c r="G45" i="5"/>
  <c r="F45" i="5"/>
  <c r="C45" i="5"/>
  <c r="H42" i="5"/>
  <c r="G39" i="5"/>
  <c r="G68" i="5" s="1"/>
  <c r="G38" i="5"/>
  <c r="G37" i="5"/>
  <c r="H36" i="5"/>
  <c r="H28" i="5"/>
  <c r="H26" i="5"/>
  <c r="H25" i="5"/>
  <c r="H20" i="5"/>
  <c r="F12" i="5"/>
  <c r="H9" i="5"/>
  <c r="H7" i="5"/>
  <c r="B3" i="5"/>
  <c r="H134" i="4"/>
  <c r="C129" i="4"/>
  <c r="E124" i="4"/>
  <c r="G120" i="4"/>
  <c r="G119" i="4"/>
  <c r="H118" i="4"/>
  <c r="H114" i="4"/>
  <c r="H107" i="4"/>
  <c r="H101" i="4"/>
  <c r="H98" i="4"/>
  <c r="H103" i="4" s="1"/>
  <c r="H96" i="4"/>
  <c r="G91" i="4"/>
  <c r="G90" i="4"/>
  <c r="H86" i="4"/>
  <c r="G80" i="4"/>
  <c r="G79" i="4"/>
  <c r="G76" i="4"/>
  <c r="H75" i="4"/>
  <c r="H67" i="4"/>
  <c r="H62" i="4"/>
  <c r="H56" i="4"/>
  <c r="H53" i="4"/>
  <c r="F45" i="4"/>
  <c r="G45" i="4" s="1"/>
  <c r="C45" i="4"/>
  <c r="H42" i="4"/>
  <c r="G38" i="4"/>
  <c r="G37" i="4"/>
  <c r="G39" i="4" s="1"/>
  <c r="G68" i="4" s="1"/>
  <c r="H36" i="4"/>
  <c r="H25" i="4"/>
  <c r="H20" i="4"/>
  <c r="F12" i="4"/>
  <c r="H9" i="4"/>
  <c r="H7" i="4"/>
  <c r="B3" i="4"/>
  <c r="H134" i="3"/>
  <c r="E129" i="3"/>
  <c r="F129" i="3" s="1"/>
  <c r="C129" i="3"/>
  <c r="E124" i="3"/>
  <c r="E123" i="3"/>
  <c r="F123" i="3" s="1"/>
  <c r="G120" i="3"/>
  <c r="G119" i="3"/>
  <c r="H118" i="3"/>
  <c r="H114" i="3"/>
  <c r="H107" i="3"/>
  <c r="I103" i="3"/>
  <c r="H103" i="3"/>
  <c r="H101" i="3"/>
  <c r="I98" i="3"/>
  <c r="H98" i="3"/>
  <c r="H96" i="3"/>
  <c r="G92" i="3"/>
  <c r="G88" i="3"/>
  <c r="H86" i="3"/>
  <c r="G80" i="3"/>
  <c r="I80" i="3" s="1"/>
  <c r="G78" i="3"/>
  <c r="H75" i="3"/>
  <c r="H67" i="3"/>
  <c r="H61" i="3"/>
  <c r="I60" i="3"/>
  <c r="I57" i="3"/>
  <c r="H57" i="3"/>
  <c r="H56" i="3"/>
  <c r="H53" i="3"/>
  <c r="F45" i="3"/>
  <c r="G45" i="3" s="1"/>
  <c r="C45" i="3"/>
  <c r="H42" i="3"/>
  <c r="G38" i="3"/>
  <c r="G37" i="3"/>
  <c r="H37" i="3" s="1"/>
  <c r="H36" i="3"/>
  <c r="I32" i="3"/>
  <c r="I26" i="3"/>
  <c r="H26" i="3"/>
  <c r="H32" i="3" s="1"/>
  <c r="H25" i="3"/>
  <c r="H20" i="3"/>
  <c r="F12" i="3"/>
  <c r="H9" i="3"/>
  <c r="H7" i="3"/>
  <c r="B3" i="3"/>
  <c r="G31" i="2"/>
  <c r="H31" i="2" s="1"/>
  <c r="G30" i="2"/>
  <c r="H30" i="2" s="1"/>
  <c r="G29" i="2"/>
  <c r="H29" i="2" s="1"/>
  <c r="F76" i="8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9" i="2" s="1"/>
  <c r="F3" i="2"/>
  <c r="H190" i="1"/>
  <c r="H186" i="1"/>
  <c r="C186" i="1"/>
  <c r="H182" i="1"/>
  <c r="C182" i="1"/>
  <c r="C178" i="1"/>
  <c r="H178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80" i="1"/>
  <c r="D80" i="1"/>
  <c r="E123" i="5" s="1"/>
  <c r="F123" i="5" s="1"/>
  <c r="D78" i="1"/>
  <c r="G72" i="1"/>
  <c r="G92" i="4" s="1"/>
  <c r="G71" i="1"/>
  <c r="G70" i="1"/>
  <c r="G69" i="1"/>
  <c r="G68" i="1"/>
  <c r="G87" i="7" s="1"/>
  <c r="G67" i="1"/>
  <c r="E62" i="1"/>
  <c r="E61" i="1"/>
  <c r="G78" i="4" s="1"/>
  <c r="E59" i="1"/>
  <c r="H55" i="1"/>
  <c r="I108" i="3" s="1"/>
  <c r="H54" i="1"/>
  <c r="H53" i="1"/>
  <c r="H52" i="1"/>
  <c r="H51" i="1"/>
  <c r="H50" i="1"/>
  <c r="H49" i="1"/>
  <c r="H48" i="1"/>
  <c r="H47" i="1"/>
  <c r="F43" i="1"/>
  <c r="D43" i="1"/>
  <c r="E43" i="1" s="1"/>
  <c r="I42" i="1"/>
  <c r="A42" i="1"/>
  <c r="D40" i="1"/>
  <c r="E40" i="1" s="1"/>
  <c r="A39" i="1"/>
  <c r="F37" i="1"/>
  <c r="E37" i="1"/>
  <c r="I36" i="1" s="1"/>
  <c r="I54" i="3" s="1"/>
  <c r="D37" i="1"/>
  <c r="A36" i="1"/>
  <c r="F34" i="1"/>
  <c r="E34" i="1"/>
  <c r="A33" i="1"/>
  <c r="I30" i="1"/>
  <c r="H61" i="5" s="1"/>
  <c r="I28" i="1"/>
  <c r="I26" i="1"/>
  <c r="H60" i="3" s="1"/>
  <c r="I24" i="1"/>
  <c r="E24" i="1"/>
  <c r="D24" i="1"/>
  <c r="G22" i="1"/>
  <c r="E22" i="1"/>
  <c r="I20" i="1"/>
  <c r="I18" i="1"/>
  <c r="H56" i="7" s="1"/>
  <c r="I16" i="1"/>
  <c r="F7" i="1"/>
  <c r="G51" i="6" l="1"/>
  <c r="G51" i="4"/>
  <c r="H80" i="5"/>
  <c r="I135" i="3"/>
  <c r="G51" i="3"/>
  <c r="F78" i="8"/>
  <c r="H58" i="5"/>
  <c r="I58" i="3"/>
  <c r="H58" i="6"/>
  <c r="H58" i="7"/>
  <c r="H58" i="3"/>
  <c r="H62" i="6"/>
  <c r="H61" i="4"/>
  <c r="H62" i="7"/>
  <c r="I63" i="3"/>
  <c r="H63" i="3"/>
  <c r="I61" i="3"/>
  <c r="E60" i="1"/>
  <c r="G75" i="6"/>
  <c r="G76" i="5"/>
  <c r="G76" i="3"/>
  <c r="H58" i="4"/>
  <c r="H26" i="4"/>
  <c r="H32" i="4" s="1"/>
  <c r="H37" i="4" s="1"/>
  <c r="F40" i="1"/>
  <c r="I39" i="1" s="1"/>
  <c r="H54" i="4" s="1"/>
  <c r="I38" i="3"/>
  <c r="H80" i="3"/>
  <c r="D30" i="9"/>
  <c r="C30" i="9"/>
  <c r="B30" i="9"/>
  <c r="H55" i="7"/>
  <c r="I55" i="3"/>
  <c r="H55" i="4"/>
  <c r="H55" i="3"/>
  <c r="H55" i="6"/>
  <c r="I33" i="1"/>
  <c r="G78" i="7"/>
  <c r="G79" i="3"/>
  <c r="E128" i="6"/>
  <c r="F128" i="6" s="1"/>
  <c r="E129" i="4"/>
  <c r="E128" i="7"/>
  <c r="E129" i="5"/>
  <c r="F129" i="5" s="1"/>
  <c r="E83" i="1"/>
  <c r="H135" i="3"/>
  <c r="H38" i="6"/>
  <c r="H133" i="6"/>
  <c r="H60" i="7"/>
  <c r="H60" i="5"/>
  <c r="H60" i="4"/>
  <c r="G39" i="3"/>
  <c r="G68" i="3" s="1"/>
  <c r="I37" i="3"/>
  <c r="I39" i="3" s="1"/>
  <c r="I68" i="3" s="1"/>
  <c r="H108" i="4"/>
  <c r="H108" i="5"/>
  <c r="H107" i="6"/>
  <c r="H107" i="7"/>
  <c r="H108" i="3"/>
  <c r="H32" i="2"/>
  <c r="H60" i="6"/>
  <c r="H54" i="7"/>
  <c r="H54" i="6"/>
  <c r="H63" i="4"/>
  <c r="G51" i="5"/>
  <c r="G93" i="7"/>
  <c r="G88" i="7"/>
  <c r="G89" i="4"/>
  <c r="G88" i="6"/>
  <c r="H192" i="1"/>
  <c r="G89" i="8" s="1"/>
  <c r="G89" i="3"/>
  <c r="H32" i="5"/>
  <c r="H61" i="6"/>
  <c r="I62" i="3"/>
  <c r="H79" i="6"/>
  <c r="H57" i="7"/>
  <c r="H57" i="5"/>
  <c r="G86" i="6"/>
  <c r="G87" i="3"/>
  <c r="H37" i="6"/>
  <c r="I22" i="1"/>
  <c r="G87" i="6"/>
  <c r="G88" i="4"/>
  <c r="H38" i="3"/>
  <c r="H39" i="3" s="1"/>
  <c r="H62" i="3"/>
  <c r="H38" i="5"/>
  <c r="C80" i="8"/>
  <c r="G51" i="7"/>
  <c r="F80" i="8"/>
  <c r="G89" i="7"/>
  <c r="G90" i="5"/>
  <c r="G90" i="3"/>
  <c r="G87" i="4"/>
  <c r="H27" i="7"/>
  <c r="H32" i="7" s="1"/>
  <c r="C34" i="9"/>
  <c r="D34" i="9"/>
  <c r="G91" i="5"/>
  <c r="G91" i="3"/>
  <c r="G90" i="6"/>
  <c r="H57" i="4"/>
  <c r="E123" i="4"/>
  <c r="F123" i="4" s="1"/>
  <c r="G88" i="5"/>
  <c r="H57" i="6"/>
  <c r="E122" i="7"/>
  <c r="F122" i="7" s="1"/>
  <c r="C29" i="9"/>
  <c r="B29" i="9"/>
  <c r="B34" i="9"/>
  <c r="I56" i="3"/>
  <c r="H5" i="9"/>
  <c r="H8" i="9"/>
  <c r="H9" i="9"/>
  <c r="H10" i="9"/>
  <c r="H68" i="3" l="1"/>
  <c r="H41" i="3"/>
  <c r="I64" i="3"/>
  <c r="I70" i="3" s="1"/>
  <c r="H37" i="7"/>
  <c r="H39" i="7" s="1"/>
  <c r="H67" i="7" s="1"/>
  <c r="H133" i="7"/>
  <c r="H79" i="7"/>
  <c r="H41" i="7"/>
  <c r="H90" i="7"/>
  <c r="H38" i="7"/>
  <c r="G93" i="6"/>
  <c r="H51" i="3"/>
  <c r="H69" i="3" s="1"/>
  <c r="G69" i="3"/>
  <c r="H63" i="6"/>
  <c r="H69" i="6" s="1"/>
  <c r="H135" i="4"/>
  <c r="G94" i="5"/>
  <c r="H59" i="5"/>
  <c r="H59" i="3"/>
  <c r="H59" i="7"/>
  <c r="H63" i="7" s="1"/>
  <c r="H69" i="7" s="1"/>
  <c r="H59" i="4"/>
  <c r="H64" i="4" s="1"/>
  <c r="H70" i="4" s="1"/>
  <c r="H59" i="6"/>
  <c r="I59" i="3"/>
  <c r="F128" i="7"/>
  <c r="G69" i="4"/>
  <c r="F129" i="4"/>
  <c r="D31" i="9"/>
  <c r="C31" i="9"/>
  <c r="B31" i="9"/>
  <c r="G68" i="7"/>
  <c r="H39" i="6"/>
  <c r="G94" i="4"/>
  <c r="I41" i="3"/>
  <c r="H80" i="4"/>
  <c r="G69" i="5"/>
  <c r="H135" i="5"/>
  <c r="H41" i="5"/>
  <c r="G76" i="6"/>
  <c r="G77" i="4"/>
  <c r="G76" i="7"/>
  <c r="G77" i="5"/>
  <c r="G77" i="3"/>
  <c r="G68" i="6"/>
  <c r="C33" i="9"/>
  <c r="B33" i="9"/>
  <c r="D33" i="9"/>
  <c r="D32" i="9"/>
  <c r="C32" i="9"/>
  <c r="B32" i="9"/>
  <c r="B28" i="9"/>
  <c r="D28" i="9"/>
  <c r="C28" i="9"/>
  <c r="H37" i="5"/>
  <c r="H39" i="5" s="1"/>
  <c r="H68" i="5" s="1"/>
  <c r="I87" i="3"/>
  <c r="H87" i="3"/>
  <c r="G94" i="3"/>
  <c r="H38" i="4"/>
  <c r="H39" i="4" s="1"/>
  <c r="H54" i="5"/>
  <c r="H64" i="5" s="1"/>
  <c r="H70" i="5" s="1"/>
  <c r="H54" i="3"/>
  <c r="H64" i="3" s="1"/>
  <c r="H70" i="3" s="1"/>
  <c r="H68" i="4" l="1"/>
  <c r="H41" i="4"/>
  <c r="D35" i="9"/>
  <c r="I74" i="3"/>
  <c r="I49" i="3"/>
  <c r="I46" i="3"/>
  <c r="I48" i="3"/>
  <c r="I43" i="3"/>
  <c r="I47" i="3"/>
  <c r="I44" i="3"/>
  <c r="I50" i="3"/>
  <c r="I45" i="3"/>
  <c r="C35" i="9"/>
  <c r="H46" i="7"/>
  <c r="H44" i="7"/>
  <c r="H43" i="7"/>
  <c r="H73" i="7"/>
  <c r="H49" i="7"/>
  <c r="H47" i="7"/>
  <c r="H50" i="7"/>
  <c r="H48" i="7"/>
  <c r="H45" i="7"/>
  <c r="B35" i="9"/>
  <c r="H74" i="5"/>
  <c r="H77" i="5" s="1"/>
  <c r="H47" i="5"/>
  <c r="H46" i="5"/>
  <c r="H50" i="5"/>
  <c r="H49" i="5"/>
  <c r="H44" i="5"/>
  <c r="H48" i="5"/>
  <c r="H43" i="5"/>
  <c r="H45" i="5"/>
  <c r="I51" i="3"/>
  <c r="I69" i="3" s="1"/>
  <c r="I71" i="3" s="1"/>
  <c r="I77" i="3"/>
  <c r="H46" i="3"/>
  <c r="H74" i="3"/>
  <c r="H47" i="3"/>
  <c r="H43" i="3"/>
  <c r="H44" i="3"/>
  <c r="H49" i="3"/>
  <c r="H48" i="3"/>
  <c r="H50" i="3"/>
  <c r="H45" i="3"/>
  <c r="H51" i="5"/>
  <c r="H67" i="6"/>
  <c r="H41" i="6"/>
  <c r="H71" i="3"/>
  <c r="H76" i="7"/>
  <c r="H51" i="7"/>
  <c r="H68" i="7" l="1"/>
  <c r="H70" i="7" s="1"/>
  <c r="H86" i="7"/>
  <c r="H43" i="6"/>
  <c r="H50" i="6"/>
  <c r="H49" i="6"/>
  <c r="H46" i="6"/>
  <c r="H73" i="6"/>
  <c r="H48" i="6"/>
  <c r="H44" i="6"/>
  <c r="H47" i="6"/>
  <c r="H45" i="6"/>
  <c r="H51" i="6"/>
  <c r="I78" i="3"/>
  <c r="I76" i="3"/>
  <c r="I79" i="3"/>
  <c r="H75" i="7"/>
  <c r="H77" i="7"/>
  <c r="H78" i="7"/>
  <c r="H136" i="3"/>
  <c r="H78" i="3"/>
  <c r="H76" i="3"/>
  <c r="H79" i="3"/>
  <c r="H77" i="3"/>
  <c r="H69" i="5"/>
  <c r="H71" i="5" s="1"/>
  <c r="H87" i="5"/>
  <c r="H78" i="5"/>
  <c r="H79" i="5"/>
  <c r="H76" i="5"/>
  <c r="H81" i="5" s="1"/>
  <c r="H137" i="5" s="1"/>
  <c r="I136" i="3"/>
  <c r="H44" i="4"/>
  <c r="H43" i="4"/>
  <c r="H49" i="4"/>
  <c r="H74" i="4"/>
  <c r="H50" i="4"/>
  <c r="H46" i="4"/>
  <c r="H48" i="4"/>
  <c r="H47" i="4"/>
  <c r="H45" i="4"/>
  <c r="H51" i="4"/>
  <c r="H81" i="3" l="1"/>
  <c r="H68" i="6"/>
  <c r="H70" i="6" s="1"/>
  <c r="H86" i="6"/>
  <c r="H69" i="4"/>
  <c r="H71" i="4" s="1"/>
  <c r="H87" i="4"/>
  <c r="H77" i="6"/>
  <c r="H78" i="6"/>
  <c r="H75" i="6"/>
  <c r="H76" i="6"/>
  <c r="H80" i="7"/>
  <c r="H135" i="7" s="1"/>
  <c r="H136" i="5"/>
  <c r="H85" i="5"/>
  <c r="H79" i="4"/>
  <c r="H76" i="4"/>
  <c r="H78" i="4"/>
  <c r="H77" i="4"/>
  <c r="I81" i="3"/>
  <c r="H134" i="7"/>
  <c r="H84" i="7"/>
  <c r="H80" i="6" l="1"/>
  <c r="H135" i="6" s="1"/>
  <c r="I137" i="3"/>
  <c r="I85" i="3"/>
  <c r="H81" i="4"/>
  <c r="H137" i="4" s="1"/>
  <c r="H136" i="4"/>
  <c r="H85" i="4"/>
  <c r="H93" i="5"/>
  <c r="H92" i="5"/>
  <c r="H89" i="5"/>
  <c r="H91" i="5"/>
  <c r="H88" i="5"/>
  <c r="H90" i="5"/>
  <c r="H134" i="6"/>
  <c r="H84" i="6"/>
  <c r="H87" i="7"/>
  <c r="H91" i="7"/>
  <c r="H89" i="7"/>
  <c r="H88" i="7"/>
  <c r="H137" i="3"/>
  <c r="H85" i="3"/>
  <c r="H93" i="7" l="1"/>
  <c r="H101" i="7" s="1"/>
  <c r="H103" i="7" s="1"/>
  <c r="H93" i="4"/>
  <c r="H92" i="4"/>
  <c r="H91" i="4"/>
  <c r="H90" i="4"/>
  <c r="H89" i="4"/>
  <c r="H88" i="4"/>
  <c r="H94" i="4" s="1"/>
  <c r="H102" i="4" s="1"/>
  <c r="H104" i="4" s="1"/>
  <c r="H91" i="6"/>
  <c r="H89" i="6"/>
  <c r="H88" i="6"/>
  <c r="H90" i="6"/>
  <c r="H87" i="6"/>
  <c r="H93" i="3"/>
  <c r="H92" i="3"/>
  <c r="H88" i="3"/>
  <c r="H89" i="3"/>
  <c r="H90" i="3"/>
  <c r="H91" i="3"/>
  <c r="H94" i="5"/>
  <c r="H102" i="5" s="1"/>
  <c r="H104" i="5" s="1"/>
  <c r="I92" i="3"/>
  <c r="I93" i="3"/>
  <c r="I88" i="3"/>
  <c r="I94" i="3" s="1"/>
  <c r="I102" i="3" s="1"/>
  <c r="I104" i="3" s="1"/>
  <c r="I89" i="3"/>
  <c r="I90" i="3"/>
  <c r="I91" i="3"/>
  <c r="I138" i="3" l="1"/>
  <c r="I115" i="3"/>
  <c r="H138" i="5"/>
  <c r="H115" i="5"/>
  <c r="H138" i="4"/>
  <c r="H115" i="4"/>
  <c r="H94" i="3"/>
  <c r="H102" i="3" s="1"/>
  <c r="H104" i="3" s="1"/>
  <c r="H93" i="6"/>
  <c r="H101" i="6" s="1"/>
  <c r="H103" i="6" s="1"/>
  <c r="H136" i="7"/>
  <c r="H114" i="7"/>
  <c r="H108" i="7" l="1"/>
  <c r="H111" i="7" s="1"/>
  <c r="H137" i="7" s="1"/>
  <c r="H118" i="7"/>
  <c r="H119" i="7" s="1"/>
  <c r="H138" i="7"/>
  <c r="H136" i="6"/>
  <c r="H114" i="6"/>
  <c r="H138" i="3"/>
  <c r="H115" i="3"/>
  <c r="H109" i="4"/>
  <c r="H112" i="4" s="1"/>
  <c r="H139" i="4" s="1"/>
  <c r="H119" i="4"/>
  <c r="H120" i="4" s="1"/>
  <c r="H140" i="4"/>
  <c r="H109" i="5"/>
  <c r="H112" i="5" s="1"/>
  <c r="H139" i="5" s="1"/>
  <c r="H120" i="5"/>
  <c r="H119" i="5"/>
  <c r="H130" i="5" s="1"/>
  <c r="H140" i="5"/>
  <c r="I109" i="3"/>
  <c r="I112" i="3" s="1"/>
  <c r="I139" i="3" s="1"/>
  <c r="I140" i="3" s="1"/>
  <c r="I119" i="3"/>
  <c r="I142" i="3" s="1"/>
  <c r="I120" i="3"/>
  <c r="H130" i="4" l="1"/>
  <c r="H142" i="4"/>
  <c r="E61" i="8" s="1"/>
  <c r="G61" i="8" s="1"/>
  <c r="H121" i="5"/>
  <c r="H141" i="5"/>
  <c r="H109" i="3"/>
  <c r="H112" i="3" s="1"/>
  <c r="H139" i="3" s="1"/>
  <c r="H140" i="3" s="1"/>
  <c r="H119" i="3"/>
  <c r="H132" i="3" s="1"/>
  <c r="H120" i="3"/>
  <c r="H132" i="5"/>
  <c r="H108" i="6"/>
  <c r="H111" i="6" s="1"/>
  <c r="H137" i="6" s="1"/>
  <c r="H118" i="6"/>
  <c r="H140" i="6" s="1"/>
  <c r="H119" i="6"/>
  <c r="H142" i="5"/>
  <c r="F15" i="8" s="1"/>
  <c r="G15" i="8" s="1"/>
  <c r="H138" i="6"/>
  <c r="I130" i="3"/>
  <c r="H129" i="7"/>
  <c r="H132" i="4"/>
  <c r="H140" i="7"/>
  <c r="E76" i="8" l="1"/>
  <c r="G76" i="8" s="1"/>
  <c r="F29" i="8"/>
  <c r="G29" i="8" s="1"/>
  <c r="E78" i="8"/>
  <c r="G78" i="8" s="1"/>
  <c r="G80" i="8" s="1"/>
  <c r="F34" i="8"/>
  <c r="G34" i="8" s="1"/>
  <c r="H120" i="7"/>
  <c r="H139" i="7"/>
  <c r="H130" i="3"/>
  <c r="I121" i="3"/>
  <c r="I141" i="3"/>
  <c r="H142" i="3"/>
  <c r="D46" i="8"/>
  <c r="G46" i="8" s="1"/>
  <c r="I15" i="8"/>
  <c r="H129" i="6"/>
  <c r="H121" i="4"/>
  <c r="H141" i="4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0" i="8"/>
  <c r="G10" i="8" s="1"/>
  <c r="F24" i="8"/>
  <c r="G24" i="8" s="1"/>
  <c r="F12" i="8"/>
  <c r="G12" i="8" s="1"/>
  <c r="F19" i="8"/>
  <c r="G19" i="8" s="1"/>
  <c r="F7" i="8"/>
  <c r="G7" i="8" s="1"/>
  <c r="F21" i="8"/>
  <c r="G21" i="8" s="1"/>
  <c r="F9" i="8"/>
  <c r="G9" i="8" s="1"/>
  <c r="H144" i="3"/>
  <c r="H141" i="3"/>
  <c r="H121" i="3"/>
  <c r="D55" i="8"/>
  <c r="G55" i="8" s="1"/>
  <c r="I34" i="8"/>
  <c r="J34" i="8" s="1"/>
  <c r="D54" i="8"/>
  <c r="G54" i="8" s="1"/>
  <c r="I29" i="8"/>
  <c r="J29" i="8" s="1"/>
  <c r="H139" i="6"/>
  <c r="H120" i="6"/>
  <c r="D39" i="8" l="1"/>
  <c r="G39" i="8" s="1"/>
  <c r="I7" i="8"/>
  <c r="I21" i="8"/>
  <c r="D49" i="8"/>
  <c r="G49" i="8" s="1"/>
  <c r="I19" i="8"/>
  <c r="D47" i="8"/>
  <c r="G47" i="8" s="1"/>
  <c r="I12" i="8"/>
  <c r="D44" i="8"/>
  <c r="G44" i="8" s="1"/>
  <c r="I24" i="8"/>
  <c r="D52" i="8"/>
  <c r="G52" i="8" s="1"/>
  <c r="I10" i="8"/>
  <c r="D42" i="8"/>
  <c r="G42" i="8" s="1"/>
  <c r="D50" i="8"/>
  <c r="G50" i="8" s="1"/>
  <c r="I22" i="8"/>
  <c r="I14" i="8"/>
  <c r="D45" i="8"/>
  <c r="G45" i="8" s="1"/>
  <c r="I8" i="8"/>
  <c r="D40" i="8"/>
  <c r="G40" i="8" s="1"/>
  <c r="D43" i="8"/>
  <c r="G43" i="8" s="1"/>
  <c r="I11" i="8"/>
  <c r="D48" i="8"/>
  <c r="G48" i="8" s="1"/>
  <c r="I20" i="8"/>
  <c r="D41" i="8"/>
  <c r="G41" i="8" s="1"/>
  <c r="I9" i="8"/>
  <c r="D51" i="8"/>
  <c r="G51" i="8" s="1"/>
  <c r="I23" i="8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DDB9576B-8CB4-4C3E-AABE-845DBA8DAFE9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71C4A15-A5C4-4551-82ED-20D744ED4D58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67F2503-9257-4A00-BE57-B863D83C54F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68F66F1-C226-480C-ADE4-D0C1424EEB3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AC67BDC-CED0-4C6C-9F77-20403C2406F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BF203EC-613F-464D-9338-7CC3F1E5707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EB14A7E-B1DE-4792-99C7-2678D497537F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<sst xmlns="http://schemas.openxmlformats.org/spreadsheetml/2006/main" count="1664" uniqueCount="485">
  <si>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</si>
  <si>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</si>
  <si>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</si>
  <si>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Olímpia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</si>
  <si>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</si>
  <si>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</si>
  <si>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</si>
  <si>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</si>
  <si>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</si>
  <si>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ARF/Olímpia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</si>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</sst>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68A2D772-B10A-40B7-B2F2-D1AB97110F68}"/>
    <cellStyle name="Excel Built-in Percent" xfId="4" xr:uid="{199C3D34-DB93-491B-9A63-71A56E2DDF63}"/>
    <cellStyle name="Excel Built-in Percent 2" xfId="6" xr:uid="{A9C2B708-E928-4EDA-91F6-55BD8E3F5AE9}"/>
    <cellStyle name="Excel_BuiltIn_Currency" xfId="5" xr:uid="{02A004D5-4D69-4C64-AFAE-5173A69BEF13}"/>
    <cellStyle name="Moeda" xfId="2" builtinId="4"/>
    <cellStyle name="Moeda_Plan1_1_Limpeza2011- Planilhas" xfId="8" xr:uid="{06717B14-040B-40AB-B6E5-11CBA954DF2C}"/>
    <cellStyle name="Normal" xfId="0" builtinId="0"/>
    <cellStyle name="Normal 2" xfId="10" xr:uid="{C2821B95-F631-4968-9C48-DC44C41F50D2}"/>
    <cellStyle name="Normal_Limpeza2011- Planilhas" xfId="7" xr:uid="{D6C8BA87-83B7-4A16-B18E-1FBC51B3E8B4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8D40D-B5A1-4AA0-ABBC-3623F22CCC78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Olímpia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75.121199999999973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4.0999999999999996</v>
      </c>
      <c r="E34" s="43">
        <f>B34*C34*D34</f>
        <v>178.15319999999997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Olímpia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65.785199999999975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4.0999999999999996</v>
      </c>
      <c r="E37" s="43">
        <f>B37*C37*D37</f>
        <v>178.15319999999997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Olímpia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116.33399999999997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4.0999999999999996</v>
      </c>
      <c r="E40" s="43">
        <f>B40*C40*D40</f>
        <v>178.15319999999997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Olímpia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65.212799999999973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4.0999999999999996</v>
      </c>
      <c r="E43" s="43">
        <f>B43*C43*D43</f>
        <v>178.15319999999997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Olímpia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5</v>
      </c>
      <c r="G168" s="153">
        <v>24</v>
      </c>
      <c r="H168" s="130">
        <f t="shared" si="1"/>
        <v>4.833333333333333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6</v>
      </c>
      <c r="G170" s="153">
        <v>24</v>
      </c>
      <c r="H170" s="130">
        <f t="shared" si="1"/>
        <v>6.9375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426.28083333333336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652</v>
      </c>
      <c r="B178" s="161">
        <v>0.14000000000000001</v>
      </c>
      <c r="C178" s="162">
        <f>A178*B178</f>
        <v>91.280000000000015</v>
      </c>
      <c r="D178" s="163" t="s">
        <v>209</v>
      </c>
      <c r="E178" s="163"/>
      <c r="F178" s="163"/>
      <c r="G178" s="163"/>
      <c r="H178" s="164">
        <f>C178*2</f>
        <v>182.56000000000003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3</v>
      </c>
      <c r="B182" s="161">
        <v>47</v>
      </c>
      <c r="C182" s="162">
        <f>A182*B182</f>
        <v>141</v>
      </c>
      <c r="D182" s="163" t="s">
        <v>209</v>
      </c>
      <c r="E182" s="163"/>
      <c r="F182" s="163"/>
      <c r="G182" s="163"/>
      <c r="H182" s="164">
        <f>C182*2</f>
        <v>282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2001.2600000000002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CADC1DEC-193C-48A0-B7E3-8A7BB860BE6C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6B8B90A2-635D-46F8-BF38-43BA08651729}">
      <formula1>0</formula1>
      <formula2>0</formula2>
    </dataValidation>
    <dataValidation errorStyle="warning" allowBlank="1" showInputMessage="1" showErrorMessage="1" errorTitle="OK" error="Atingiu o valor desejado." sqref="B12 E12 E68:F72" xr:uid="{3D2EBE2F-A520-4601-9B0F-D16BC19392E9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1D9FC-F517-4687-B11A-763A5979714E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Olímpia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618</v>
      </c>
      <c r="C5" s="188">
        <v>1200</v>
      </c>
      <c r="D5" s="188"/>
      <c r="E5" s="188"/>
      <c r="F5" s="183">
        <f t="shared" ref="F5:F11" si="0">B5/C5</f>
        <v>0.51500000000000001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34</v>
      </c>
      <c r="C10" s="188">
        <v>300</v>
      </c>
      <c r="D10" s="188"/>
      <c r="E10" s="188"/>
      <c r="F10" s="183">
        <f t="shared" si="0"/>
        <v>0.11333333333333333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Olímpia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0.6283333333333333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Olímpia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/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BEEB3-5675-4A86-B6E6-C5F8F629B223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Olímpia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652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Olímpia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Olímpia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Olímpia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Olímpia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75.121199999999973</v>
      </c>
      <c r="I54" s="257">
        <f>Licitante!I36</f>
        <v>65.785199999999975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994.70120000000009</v>
      </c>
      <c r="I64" s="259">
        <f>SUM(I54:I63)</f>
        <v>985.36520000000007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Olímpia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994.70120000000009</v>
      </c>
      <c r="I70" s="260">
        <f t="shared" si="3"/>
        <v>985.36520000000007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1893.5773454545456</v>
      </c>
      <c r="I71" s="259">
        <f t="shared" si="4"/>
        <v>1965.690872727273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Olímpia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Olímpia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Olímpia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Olímpia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Olímpia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553.13758354232323</v>
      </c>
      <c r="I109" s="257">
        <f>I115*Licitante!H127</f>
        <v>587.99243367604333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623.35966687565656</v>
      </c>
      <c r="I112" s="259">
        <f t="shared" si="11"/>
        <v>658.21451700937666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Olímpia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4609.4798628526942</v>
      </c>
      <c r="I115" s="259">
        <f>(I32+I71+I81+I104+I108+I110+I111)/(1-Licitante!H127)</f>
        <v>4899.9369473003617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Olímpia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230.47399314263473</v>
      </c>
      <c r="I119" s="257">
        <f>G119*I115</f>
        <v>244.99684736501808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483.99538559953294</v>
      </c>
      <c r="I120" s="248">
        <f>G120*(I115+I119)</f>
        <v>514.49337946653793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813.16803978250061</v>
      </c>
      <c r="I121" s="292">
        <f>I130*F129</f>
        <v>864.40818509795861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Olímpia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6137.1172813773628</v>
      </c>
      <c r="I130" s="259">
        <f>(I115+I119+I120)/(1-F129)</f>
        <v>6523.8353592298763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5377.7265066614764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Olímpia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1893.5773454545456</v>
      </c>
      <c r="I136" s="257">
        <f>I71</f>
        <v>1965.690872727273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623.35966687565656</v>
      </c>
      <c r="I139" s="257">
        <f>I112</f>
        <v>658.21451700937666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4609.4798628526942</v>
      </c>
      <c r="I140" s="248">
        <f t="shared" si="12"/>
        <v>4899.9369473003617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6137.1172813773628</v>
      </c>
      <c r="I141" s="257">
        <f t="shared" si="13"/>
        <v>6523.8353592298763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6137.12</v>
      </c>
      <c r="I142" s="300">
        <f>ROUND((I115+I119+I120)/(1-(F129)),2)</f>
        <v>6523.84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386.72000000000025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9AA6C-8403-47DD-8A66-F8BE702C6D3F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Olímpia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652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Olímpia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Olímpia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Olímpia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Olímpia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116.33399999999997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885.9140000000001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Olímpia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885.9140000000001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1425.2396872727272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Olímpia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1829.9580237076723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Olímpia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0.37576140117200657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12.024364837504212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Olímpia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Olímpia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Olímpia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375.33031226651775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445.55239559985108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Olímpia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3127.7526022209813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Olímpia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156.38763011104908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328.41402323320307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551.77341655607324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Olímpia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4164.3276721213069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3649.0447025911449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Olímpia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1425.2396872727272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445.55239559985108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3127.7526022209813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4164.3276721213069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4164.33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1AA1D-F0ED-42B0-8A32-D55FA47D03A7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Olímpia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652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Olímpia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Olímpia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Olímpia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Olímpia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75.121199999999973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994.70120000000009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Olímpia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994.70120000000009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2211.4189454545458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Olímpia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3878.7522617304471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Olímpia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Olímpia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Olímpia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Olímpia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697.20495332841278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767.42703666174611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Olímpia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5810.0412777367737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Olímpia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290.5020638868387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610.05433416236133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1024.9616046589531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Olímpia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7735.5592804449279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6778.3814906929028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Olímpia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2211.4189454545458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767.42703666174611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5810.0412777367746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7735.5592804449279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7735.56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3EE1C-1216-497C-9FB9-93D0FBF692C6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Olímpia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Olímpia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Olímpia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Olímpia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Olímpia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65.212799999999973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984.79280000000006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Olímpia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984.79280000000006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1970.1122290909091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Olímpia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Olímpia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Olímpia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Olímpia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Olímpia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590.96839699172176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661.19048032505509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Olímpia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4924.7366415976812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Olímpia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246.23683207988407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517.09734736775658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868.78315134121647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Olímpia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6556.8539723865388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Olímpia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1970.1122290909091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661.19048032505509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4924.7366415976821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6556.8539723865388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6556.85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34403-B05D-44ED-A78A-A7A8EB47B809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Olímpia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Olímpia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Olímpia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Olímpia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Olímpia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65.212799999999973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984.79280000000006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Olímpia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984.79280000000006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2265.7080578181822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Olímpia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Olímpia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Olímpia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Olímpia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Olímpia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723.49564919861075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793.71773253194408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Olímpia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6029.1304099884228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Olímpia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301.45652049942117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633.05869304878445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1063.6115793874392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Olímpia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8027.2572029240682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Olímpia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2265.7080578181822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793.71773253194408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6029.1304099884237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8027.2572029240682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8027.26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C1E0E-22DA-4BD0-8B15-CA0EF7B5A0F5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ARF/Olímpia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6137.12</v>
      </c>
      <c r="G7" s="349">
        <f>ROUND((1/C7)*F7,7)</f>
        <v>5.1142666999999999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6137.12</v>
      </c>
      <c r="G8" s="349">
        <f>ROUND((1/C8)*F8,7)</f>
        <v>5.1142666999999999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6137.12</v>
      </c>
      <c r="G9" s="349">
        <f>ROUND((1/C9)*F9,7)</f>
        <v>13.6380444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6137.12</v>
      </c>
      <c r="G10" s="349">
        <f t="shared" ref="G10:G11" si="1">ROUND((1/C10)*F10,7)</f>
        <v>2.4548480000000001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6137.12</v>
      </c>
      <c r="G11" s="349">
        <f t="shared" si="1"/>
        <v>3.4095111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6137.12</v>
      </c>
      <c r="G12" s="349">
        <f>ROUND((1/C12)*F12,7)</f>
        <v>4.0914133000000001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6137.12</v>
      </c>
      <c r="G14" s="349">
        <f>ROUND((1/C14)*F14,7)</f>
        <v>20.457066699999999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7735.56</v>
      </c>
      <c r="G15" s="349">
        <f>ROUND((1/C15)*F15,7)</f>
        <v>25.7852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ARF/Olímpia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6137.12</v>
      </c>
      <c r="G19" s="362">
        <f>ROUND((1/C19)*F19,7)</f>
        <v>2.2730074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6137.12</v>
      </c>
      <c r="G20" s="362">
        <f t="shared" ref="G20:G22" si="2">ROUND((1/C20)*F20,7)</f>
        <v>0.68190220000000001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6137.12</v>
      </c>
      <c r="G21" s="362">
        <f t="shared" si="2"/>
        <v>2.2730074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6137.12</v>
      </c>
      <c r="G22" s="362">
        <f t="shared" si="2"/>
        <v>2.2730074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6137.12</v>
      </c>
      <c r="G23" s="362">
        <f>ROUND((1/C23)*F23,7)</f>
        <v>2.2730074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6137.12</v>
      </c>
      <c r="G24" s="362">
        <f>ROUND((1/C24)*F24,7)</f>
        <v>6.1371200000000001E-2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ARF/Olímpia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6556.85</v>
      </c>
      <c r="G29" s="379">
        <f>ROUND(F29*E29,7)</f>
        <v>1.4628331999999999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ARF/Olímpia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8027.26</v>
      </c>
      <c r="G34" s="362">
        <f>F34*E34</f>
        <v>0.35400216600000001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ARF/Olímpia</v>
      </c>
      <c r="B39" s="398" t="s">
        <v>222</v>
      </c>
      <c r="C39" s="387" t="s">
        <v>225</v>
      </c>
      <c r="D39" s="399">
        <f t="shared" ref="D39:D44" si="4">G7</f>
        <v>5.1142666999999999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5.1142666999999999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13.6380444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2.4548480000000001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3.4095111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4.0914133000000001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20.457066699999999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25.7852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2.2730074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0.68190220000000001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2.2730074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2.2730074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2.2730074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6.1371200000000001E-2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1.4628331999999999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0.35400216600000001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ARF/Olímpia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4164.33</v>
      </c>
      <c r="F61" s="425">
        <f>IF('CALCULO SIMPLES'!B37 = "Posto",1,0)</f>
        <v>1</v>
      </c>
      <c r="G61" s="426">
        <f>ROUND(E61*F61,2)</f>
        <v>4164.33</v>
      </c>
    </row>
    <row r="62" spans="1:10" ht="31" customHeight="1">
      <c r="A62" s="420"/>
      <c r="B62" s="421" t="s">
        <v>226</v>
      </c>
      <c r="C62" s="422">
        <f>'Áreas a serem limpas'!B5</f>
        <v>618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34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6556.85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8027.26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652</v>
      </c>
      <c r="D80" s="449"/>
      <c r="E80" s="450"/>
      <c r="F80" s="451">
        <f>F61+F76+F78</f>
        <v>1</v>
      </c>
      <c r="G80" s="452">
        <f>G61+G76+G78</f>
        <v>4164.33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4164.33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426.28083333333336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166.77166666666668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4757.3824999999997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114177.18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CEF6A-6FCA-415B-8DD6-B5DB10959F07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0.04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02D2BA6F-F646-4D5E-87C9-B1BD86E82A2F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6BD3334F-916F-4F9A-BCCA-5BDB1F122F8A}"/>
</file>

<file path=customXml/itemProps2.xml><?xml version="1.0" encoding="utf-8"?>
<ds:datastoreItem xmlns:ds="http://schemas.openxmlformats.org/officeDocument/2006/customXml" ds:itemID="{D78DC8E5-EB2F-4FF8-8B31-7BEBD96F7F58}"/>
</file>

<file path=customXml/itemProps3.xml><?xml version="1.0" encoding="utf-8"?>
<ds:datastoreItem xmlns:ds="http://schemas.openxmlformats.org/officeDocument/2006/customXml" ds:itemID="{7B4E9D8C-D7BA-4DE0-8A4F-2720B3254D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2025-11-24T11:52:37Z</dcterms:created>
  <dcterms:modified xsi:type="dcterms:W3CDTF">2025-11-24T11:52:38Z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